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F:\高知県\貸付係\"/>
    </mc:Choice>
  </mc:AlternateContent>
  <xr:revisionPtr revIDLastSave="0" documentId="13_ncr:1_{D864E050-130D-4569-B754-F4261AB6B25A}" xr6:coauthVersionLast="47" xr6:coauthVersionMax="47" xr10:uidLastSave="{00000000-0000-0000-0000-000000000000}"/>
  <bookViews>
    <workbookView xWindow="-120" yWindow="-120" windowWidth="29040" windowHeight="15720" xr2:uid="{E0737A8B-C8E5-4674-B52E-6734F8EA4572}"/>
  </bookViews>
  <sheets>
    <sheet name="償還額試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D9" i="1" l="1"/>
  <c r="I6" i="1"/>
  <c r="D6" i="1" s="1"/>
  <c r="G8" i="1"/>
  <c r="C12" i="1" l="1"/>
  <c r="K91" i="1"/>
  <c r="J91" i="1"/>
  <c r="A15" i="1"/>
  <c r="L91" i="1"/>
  <c r="F8" i="1" l="1"/>
  <c r="E6" i="1" s="1"/>
  <c r="C15" i="1"/>
  <c r="I12" i="1"/>
  <c r="D12" i="1" s="1"/>
  <c r="I15" i="1" l="1"/>
  <c r="D15" i="1" s="1"/>
</calcChain>
</file>

<file path=xl/sharedStrings.xml><?xml version="1.0" encoding="utf-8"?>
<sst xmlns="http://schemas.openxmlformats.org/spreadsheetml/2006/main" count="197" uniqueCount="36">
  <si>
    <t>利率</t>
    <rPh sb="0" eb="2">
      <t>リリツ</t>
    </rPh>
    <phoneticPr fontId="2"/>
  </si>
  <si>
    <t>毎月</t>
    <rPh sb="0" eb="2">
      <t>マイツキ</t>
    </rPh>
    <phoneticPr fontId="2"/>
  </si>
  <si>
    <t>賞与</t>
    <rPh sb="0" eb="2">
      <t>ショウヨ</t>
    </rPh>
    <phoneticPr fontId="2"/>
  </si>
  <si>
    <t>毎月返済額</t>
    <rPh sb="0" eb="2">
      <t>マイツキ</t>
    </rPh>
    <rPh sb="2" eb="5">
      <t>ヘンサイガク</t>
    </rPh>
    <phoneticPr fontId="2"/>
  </si>
  <si>
    <t>賞与返済額</t>
    <rPh sb="0" eb="2">
      <t>ショウヨ</t>
    </rPh>
    <rPh sb="2" eb="5">
      <t>ヘンサイガク</t>
    </rPh>
    <phoneticPr fontId="2"/>
  </si>
  <si>
    <t>最高限度回数</t>
    <phoneticPr fontId="2"/>
  </si>
  <si>
    <t>普通貸付</t>
    <rPh sb="0" eb="2">
      <t>フツウ</t>
    </rPh>
    <rPh sb="2" eb="4">
      <t>カシツ</t>
    </rPh>
    <phoneticPr fontId="2"/>
  </si>
  <si>
    <t>毎月均等</t>
    <rPh sb="0" eb="2">
      <t>マイツキ</t>
    </rPh>
    <rPh sb="2" eb="4">
      <t>キントウ</t>
    </rPh>
    <phoneticPr fontId="2"/>
  </si>
  <si>
    <t>賞与併用</t>
    <rPh sb="0" eb="2">
      <t>ショウヨ</t>
    </rPh>
    <rPh sb="2" eb="4">
      <t>ヘイヨウ</t>
    </rPh>
    <phoneticPr fontId="2"/>
  </si>
  <si>
    <t>償還区分</t>
    <rPh sb="0" eb="2">
      <t>ショウカン</t>
    </rPh>
    <rPh sb="2" eb="4">
      <t>クブン</t>
    </rPh>
    <phoneticPr fontId="2"/>
  </si>
  <si>
    <t>償還区分</t>
    <phoneticPr fontId="2"/>
  </si>
  <si>
    <t>貸付種類</t>
    <rPh sb="0" eb="2">
      <t>カシツケ</t>
    </rPh>
    <rPh sb="2" eb="4">
      <t>シュルイ</t>
    </rPh>
    <phoneticPr fontId="2"/>
  </si>
  <si>
    <t>貸付種類</t>
    <rPh sb="2" eb="4">
      <t>シュルイ</t>
    </rPh>
    <phoneticPr fontId="2"/>
  </si>
  <si>
    <t>貸付額</t>
    <rPh sb="0" eb="2">
      <t>カシツ</t>
    </rPh>
    <rPh sb="2" eb="3">
      <t>ガク</t>
    </rPh>
    <phoneticPr fontId="2"/>
  </si>
  <si>
    <t>住宅貸付</t>
    <rPh sb="0" eb="2">
      <t>ジュウタク</t>
    </rPh>
    <rPh sb="2" eb="4">
      <t>カシツケ</t>
    </rPh>
    <phoneticPr fontId="2"/>
  </si>
  <si>
    <t>修学貸付</t>
    <rPh sb="0" eb="2">
      <t>シュウガク</t>
    </rPh>
    <rPh sb="2" eb="4">
      <t>カシツケ</t>
    </rPh>
    <phoneticPr fontId="2"/>
  </si>
  <si>
    <t>回数</t>
    <rPh sb="0" eb="2">
      <t>カイスウ</t>
    </rPh>
    <phoneticPr fontId="2"/>
  </si>
  <si>
    <t>希望償還回数</t>
    <rPh sb="0" eb="2">
      <t>キボウ</t>
    </rPh>
    <rPh sb="2" eb="4">
      <t>ショウカン</t>
    </rPh>
    <rPh sb="4" eb="6">
      <t>カイスウ</t>
    </rPh>
    <phoneticPr fontId="2"/>
  </si>
  <si>
    <t>修学貸付</t>
    <rPh sb="0" eb="2">
      <t>シュウガク</t>
    </rPh>
    <rPh sb="2" eb="4">
      <t>カシツ</t>
    </rPh>
    <phoneticPr fontId="2"/>
  </si>
  <si>
    <t>住宅貸付</t>
    <rPh sb="0" eb="2">
      <t>ジュウタク</t>
    </rPh>
    <rPh sb="2" eb="4">
      <t>カシツ</t>
    </rPh>
    <phoneticPr fontId="2"/>
  </si>
  <si>
    <t>上限回数</t>
    <rPh sb="0" eb="2">
      <t>ジョウゲン</t>
    </rPh>
    <rPh sb="2" eb="4">
      <t>カイスウ</t>
    </rPh>
    <phoneticPr fontId="2"/>
  </si>
  <si>
    <t>貸付額</t>
    <rPh sb="2" eb="3">
      <t>ガク</t>
    </rPh>
    <phoneticPr fontId="2"/>
  </si>
  <si>
    <t>貸付額（万円）</t>
    <rPh sb="0" eb="2">
      <t>カシツ</t>
    </rPh>
    <rPh sb="2" eb="3">
      <t>ガク</t>
    </rPh>
    <rPh sb="4" eb="6">
      <t>マンエン</t>
    </rPh>
    <phoneticPr fontId="2"/>
  </si>
  <si>
    <t>　貸付金償還額シュミレーション</t>
    <rPh sb="1" eb="4">
      <t>カシツケキン</t>
    </rPh>
    <rPh sb="4" eb="6">
      <t>ショウカン</t>
    </rPh>
    <rPh sb="6" eb="7">
      <t>ガク</t>
    </rPh>
    <phoneticPr fontId="2"/>
  </si>
  <si>
    <t>貸付額（万円）</t>
    <phoneticPr fontId="2"/>
  </si>
  <si>
    <t>災害貸付</t>
    <rPh sb="0" eb="2">
      <t>サイガイ</t>
    </rPh>
    <rPh sb="2" eb="4">
      <t>カシツ</t>
    </rPh>
    <phoneticPr fontId="2"/>
  </si>
  <si>
    <t>災害</t>
    <rPh sb="0" eb="2">
      <t>サイガイ</t>
    </rPh>
    <phoneticPr fontId="2"/>
  </si>
  <si>
    <t>災害以外</t>
    <rPh sb="0" eb="2">
      <t>サイガイ</t>
    </rPh>
    <rPh sb="2" eb="4">
      <t>イガイ</t>
    </rPh>
    <phoneticPr fontId="2"/>
  </si>
  <si>
    <t>入学・結婚・葬祭貸付</t>
  </si>
  <si>
    <t>入学・結婚・葬祭貸付</t>
    <rPh sb="0" eb="2">
      <t>ニュウガク</t>
    </rPh>
    <rPh sb="3" eb="5">
      <t>ケッコン</t>
    </rPh>
    <rPh sb="6" eb="8">
      <t>ソウサイ</t>
    </rPh>
    <rPh sb="8" eb="10">
      <t>カシツ</t>
    </rPh>
    <phoneticPr fontId="2"/>
  </si>
  <si>
    <t>賞与償還額は貸付月によって差がありますが、借入状況申告書にはこの金額を記入してください。</t>
    <rPh sb="0" eb="2">
      <t>ショウヨ</t>
    </rPh>
    <rPh sb="2" eb="5">
      <t>ショウカンガク</t>
    </rPh>
    <rPh sb="6" eb="8">
      <t>カシツ</t>
    </rPh>
    <rPh sb="8" eb="9">
      <t>ツキ</t>
    </rPh>
    <rPh sb="13" eb="14">
      <t>サ</t>
    </rPh>
    <rPh sb="21" eb="23">
      <t>カリイ</t>
    </rPh>
    <rPh sb="23" eb="25">
      <t>ジョウキョウ</t>
    </rPh>
    <rPh sb="25" eb="28">
      <t>シンコクショ</t>
    </rPh>
    <rPh sb="32" eb="34">
      <t>キンガク</t>
    </rPh>
    <rPh sb="35" eb="37">
      <t>キニュウ</t>
    </rPh>
    <phoneticPr fontId="2"/>
  </si>
  <si>
    <r>
      <t>貸付種類・償還区分を</t>
    </r>
    <r>
      <rPr>
        <b/>
        <sz val="18"/>
        <color theme="1"/>
        <rFont val="游ゴシック"/>
        <family val="3"/>
        <charset val="128"/>
        <scheme val="minor"/>
      </rPr>
      <t>選択</t>
    </r>
    <r>
      <rPr>
        <sz val="18"/>
        <color theme="1"/>
        <rFont val="游ゴシック"/>
        <family val="3"/>
        <charset val="128"/>
        <scheme val="minor"/>
      </rPr>
      <t>して、貸付額（万円単位）と希望償還回数を入力してください。</t>
    </r>
    <rPh sb="0" eb="2">
      <t>カシツ</t>
    </rPh>
    <rPh sb="2" eb="4">
      <t>シュルイ</t>
    </rPh>
    <rPh sb="5" eb="7">
      <t>ショウカン</t>
    </rPh>
    <rPh sb="7" eb="9">
      <t>クブン</t>
    </rPh>
    <rPh sb="10" eb="12">
      <t>センタク</t>
    </rPh>
    <rPh sb="15" eb="17">
      <t>カシツケ</t>
    </rPh>
    <rPh sb="17" eb="18">
      <t>ガク</t>
    </rPh>
    <rPh sb="19" eb="20">
      <t>マン</t>
    </rPh>
    <rPh sb="20" eb="21">
      <t>エン</t>
    </rPh>
    <rPh sb="21" eb="23">
      <t>タンイ</t>
    </rPh>
    <rPh sb="25" eb="27">
      <t>キボウ</t>
    </rPh>
    <rPh sb="27" eb="29">
      <t>ショウカン</t>
    </rPh>
    <rPh sb="29" eb="31">
      <t>カイスウ</t>
    </rPh>
    <rPh sb="32" eb="34">
      <t>ニュウリョク</t>
    </rPh>
    <phoneticPr fontId="2"/>
  </si>
  <si>
    <t>普通貸付</t>
  </si>
  <si>
    <t>毎月均等</t>
  </si>
  <si>
    <t>普通貸付</t>
    <phoneticPr fontId="2"/>
  </si>
  <si>
    <t>毎月均等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</si>
</sst>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0.0000%"/>
    <numFmt numFmtId="178" formatCode="#,##0_ "/>
    <numFmt numFmtId="179" formatCode="#,##0_);[Red]\(#,##0\)"/>
    <numFmt numFmtId="180" formatCode="0.000%"/>
  </numFmts>
  <fonts count="3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6"/>
      <color rgb="FF0070C0"/>
      <name val="游ゴシック"/>
      <family val="3"/>
      <charset val="128"/>
      <scheme val="minor"/>
    </font>
    <font>
      <b/>
      <sz val="16"/>
      <color rgb="FF7030A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rgb="FF7030A0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indexed="8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0"/>
      <color indexed="8"/>
      <name val="ＭＳ Ｐゴシック"/>
      <family val="3"/>
      <charset val="128"/>
    </font>
    <font>
      <b/>
      <sz val="20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color theme="4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89999084444715716"/>
        <bgColor indexed="0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0" fontId="8" fillId="0" borderId="0"/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10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38" fontId="7" fillId="0" borderId="0" xfId="1" applyFont="1" applyBorder="1">
      <alignment vertical="center"/>
    </xf>
    <xf numFmtId="38" fontId="7" fillId="0" borderId="0" xfId="1" applyFont="1" applyAlignment="1">
      <alignment horizontal="center" vertical="center"/>
    </xf>
    <xf numFmtId="0" fontId="8" fillId="0" borderId="3" xfId="2" applyBorder="1" applyAlignment="1">
      <alignment horizontal="right" wrapText="1"/>
    </xf>
    <xf numFmtId="38" fontId="8" fillId="0" borderId="3" xfId="1" applyFont="1" applyBorder="1" applyAlignment="1">
      <alignment horizontal="right" wrapText="1"/>
    </xf>
    <xf numFmtId="38" fontId="0" fillId="0" borderId="0" xfId="1" applyFont="1">
      <alignment vertical="center"/>
    </xf>
    <xf numFmtId="0" fontId="6" fillId="0" borderId="1" xfId="0" applyFont="1" applyBorder="1" applyAlignment="1">
      <alignment horizontal="center" vertical="center"/>
    </xf>
    <xf numFmtId="38" fontId="5" fillId="0" borderId="0" xfId="1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2" borderId="2" xfId="2" applyFont="1" applyFill="1" applyBorder="1" applyAlignment="1">
      <alignment horizontal="center"/>
    </xf>
    <xf numFmtId="38" fontId="12" fillId="2" borderId="2" xfId="1" applyFont="1" applyFill="1" applyBorder="1" applyAlignment="1">
      <alignment horizontal="center"/>
    </xf>
    <xf numFmtId="38" fontId="11" fillId="0" borderId="1" xfId="1" applyFont="1" applyBorder="1" applyAlignment="1" applyProtection="1">
      <alignment horizontal="center" vertical="center"/>
      <protection locked="0"/>
    </xf>
    <xf numFmtId="177" fontId="6" fillId="0" borderId="1" xfId="0" applyNumberFormat="1" applyFont="1" applyBorder="1">
      <alignment vertical="center"/>
    </xf>
    <xf numFmtId="38" fontId="13" fillId="0" borderId="0" xfId="1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16" fillId="0" borderId="0" xfId="1" applyFont="1">
      <alignment vertical="center"/>
    </xf>
    <xf numFmtId="0" fontId="17" fillId="0" borderId="0" xfId="0" applyFont="1">
      <alignment vertical="center"/>
    </xf>
    <xf numFmtId="0" fontId="18" fillId="0" borderId="3" xfId="2" applyFont="1" applyBorder="1" applyAlignment="1">
      <alignment horizontal="right" wrapText="1"/>
    </xf>
    <xf numFmtId="38" fontId="18" fillId="0" borderId="3" xfId="1" applyFont="1" applyBorder="1" applyAlignment="1">
      <alignment horizontal="right" wrapText="1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38" fontId="15" fillId="0" borderId="0" xfId="1" applyFont="1">
      <alignment vertical="center"/>
    </xf>
    <xf numFmtId="38" fontId="15" fillId="0" borderId="0" xfId="0" applyNumberFormat="1" applyFont="1">
      <alignment vertical="center"/>
    </xf>
    <xf numFmtId="176" fontId="15" fillId="0" borderId="0" xfId="0" applyNumberFormat="1" applyFont="1" applyAlignment="1">
      <alignment horizontal="center" vertical="center"/>
    </xf>
    <xf numFmtId="0" fontId="19" fillId="0" borderId="0" xfId="0" applyFont="1">
      <alignment vertical="center"/>
    </xf>
    <xf numFmtId="38" fontId="19" fillId="0" borderId="0" xfId="1" applyFont="1">
      <alignment vertical="center"/>
    </xf>
    <xf numFmtId="38" fontId="13" fillId="0" borderId="0" xfId="1" applyFont="1" applyBorder="1">
      <alignment vertical="center"/>
    </xf>
    <xf numFmtId="38" fontId="13" fillId="0" borderId="0" xfId="1" applyFont="1" applyAlignment="1">
      <alignment horizontal="center" vertical="center"/>
    </xf>
    <xf numFmtId="38" fontId="19" fillId="0" borderId="0" xfId="1" applyFont="1" applyBorder="1">
      <alignment vertical="center"/>
    </xf>
    <xf numFmtId="38" fontId="10" fillId="0" borderId="0" xfId="1" applyFont="1">
      <alignment vertical="center"/>
    </xf>
    <xf numFmtId="0" fontId="21" fillId="0" borderId="0" xfId="0" applyFont="1">
      <alignment vertical="center"/>
    </xf>
    <xf numFmtId="38" fontId="22" fillId="0" borderId="0" xfId="1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2" fillId="3" borderId="1" xfId="2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9" fontId="11" fillId="0" borderId="1" xfId="1" applyNumberFormat="1" applyFont="1" applyBorder="1" applyAlignment="1" applyProtection="1">
      <alignment horizontal="center" vertical="center"/>
      <protection locked="0"/>
    </xf>
    <xf numFmtId="0" fontId="12" fillId="2" borderId="4" xfId="2" applyFont="1" applyFill="1" applyBorder="1" applyAlignment="1">
      <alignment horizontal="center"/>
    </xf>
    <xf numFmtId="0" fontId="3" fillId="0" borderId="1" xfId="0" applyFont="1" applyBorder="1">
      <alignment vertical="center"/>
    </xf>
    <xf numFmtId="0" fontId="24" fillId="0" borderId="0" xfId="0" applyFont="1" applyAlignment="1">
      <alignment horizontal="center" vertical="center"/>
    </xf>
    <xf numFmtId="38" fontId="24" fillId="0" borderId="1" xfId="0" applyNumberFormat="1" applyFont="1" applyBorder="1">
      <alignment vertical="center"/>
    </xf>
    <xf numFmtId="178" fontId="24" fillId="0" borderId="1" xfId="0" applyNumberFormat="1" applyFont="1" applyBorder="1" applyAlignment="1">
      <alignment horizontal="center" vertical="center"/>
    </xf>
    <xf numFmtId="176" fontId="24" fillId="0" borderId="1" xfId="0" applyNumberFormat="1" applyFont="1" applyBorder="1" applyAlignment="1">
      <alignment horizontal="center" vertical="center"/>
    </xf>
    <xf numFmtId="38" fontId="24" fillId="0" borderId="1" xfId="1" applyFont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1" xfId="0" applyFont="1" applyBorder="1">
      <alignment vertical="center"/>
    </xf>
    <xf numFmtId="0" fontId="26" fillId="4" borderId="1" xfId="0" applyFont="1" applyFill="1" applyBorder="1" applyAlignment="1">
      <alignment horizontal="center" vertical="center"/>
    </xf>
    <xf numFmtId="0" fontId="27" fillId="3" borderId="1" xfId="2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38" fontId="29" fillId="0" borderId="1" xfId="1" applyFont="1" applyBorder="1" applyAlignment="1" applyProtection="1">
      <alignment horizontal="center" vertical="center"/>
      <protection locked="0"/>
    </xf>
    <xf numFmtId="179" fontId="29" fillId="0" borderId="1" xfId="1" applyNumberFormat="1" applyFont="1" applyBorder="1" applyAlignment="1" applyProtection="1">
      <alignment horizontal="center" vertical="center"/>
      <protection locked="0"/>
    </xf>
    <xf numFmtId="178" fontId="29" fillId="0" borderId="1" xfId="1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>
      <alignment vertical="center"/>
    </xf>
    <xf numFmtId="0" fontId="8" fillId="0" borderId="3" xfId="3" applyBorder="1" applyAlignment="1">
      <alignment horizontal="right" wrapText="1"/>
    </xf>
    <xf numFmtId="177" fontId="4" fillId="0" borderId="0" xfId="0" applyNumberFormat="1" applyFont="1">
      <alignment vertical="center"/>
    </xf>
    <xf numFmtId="0" fontId="12" fillId="2" borderId="5" xfId="2" applyFont="1" applyFill="1" applyBorder="1" applyAlignment="1">
      <alignment horizontal="center"/>
    </xf>
    <xf numFmtId="0" fontId="8" fillId="0" borderId="6" xfId="2" applyBorder="1" applyAlignment="1">
      <alignment horizontal="right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>
      <alignment vertical="center"/>
    </xf>
    <xf numFmtId="180" fontId="31" fillId="0" borderId="1" xfId="0" applyNumberFormat="1" applyFont="1" applyBorder="1">
      <alignment vertical="center"/>
    </xf>
    <xf numFmtId="177" fontId="31" fillId="0" borderId="1" xfId="0" applyNumberFormat="1" applyFont="1" applyBorder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0" fillId="0" borderId="7" xfId="2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38" fontId="7" fillId="0" borderId="0" xfId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</cellXfs>
  <cellStyles count="4">
    <cellStyle name="桁区切り" xfId="1" builtinId="6"/>
    <cellStyle name="標準" xfId="0" builtinId="0"/>
    <cellStyle name="標準_Sheet2" xfId="2" xr:uid="{4EA9C39A-6786-4BC2-8795-3026108A5DCB}"/>
    <cellStyle name="標準_Sheet3" xfId="3" xr:uid="{DF4DBAD8-3E77-4B58-990F-14706278C9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6E04-B645-43E4-8924-4A4EE360BEE7}">
  <sheetPr codeName="Sheet1"/>
  <dimension ref="A1:M91"/>
  <sheetViews>
    <sheetView showGridLines="0" tabSelected="1" topLeftCell="B4" workbookViewId="0">
      <selection activeCell="E8" sqref="E8"/>
    </sheetView>
  </sheetViews>
  <sheetFormatPr defaultRowHeight="24" x14ac:dyDescent="0.4"/>
  <cols>
    <col min="1" max="1" width="2.25" style="1" hidden="1" customWidth="1"/>
    <col min="2" max="2" width="34.125" style="1" customWidth="1"/>
    <col min="3" max="3" width="32.625" style="1" customWidth="1"/>
    <col min="4" max="4" width="26.125" style="1" customWidth="1"/>
    <col min="5" max="5" width="24.5" style="1" customWidth="1"/>
    <col min="6" max="6" width="21" style="1" customWidth="1"/>
    <col min="7" max="7" width="15.375" style="1" hidden="1" customWidth="1"/>
    <col min="8" max="8" width="11.875" style="2" hidden="1" customWidth="1"/>
    <col min="9" max="9" width="13.375" style="1" hidden="1" customWidth="1"/>
    <col min="10" max="10" width="14.5" hidden="1" customWidth="1"/>
    <col min="11" max="11" width="12.875" hidden="1" customWidth="1"/>
    <col min="12" max="12" width="15.625" style="15" hidden="1" customWidth="1"/>
    <col min="13" max="13" width="18.625" hidden="1" customWidth="1"/>
  </cols>
  <sheetData>
    <row r="1" spans="1:13" ht="14.25" customHeight="1" x14ac:dyDescent="0.4"/>
    <row r="2" spans="1:13" s="46" customFormat="1" ht="41.25" customHeight="1" x14ac:dyDescent="0.4">
      <c r="A2" s="44"/>
      <c r="B2" s="47" t="s">
        <v>23</v>
      </c>
      <c r="C2" s="44"/>
      <c r="D2" s="44"/>
      <c r="E2" s="44"/>
      <c r="F2" s="44"/>
      <c r="G2" s="44"/>
      <c r="H2" s="45"/>
      <c r="I2" s="44"/>
      <c r="J2" s="52" t="s">
        <v>6</v>
      </c>
      <c r="K2" s="78" t="s">
        <v>7</v>
      </c>
      <c r="L2" s="45"/>
    </row>
    <row r="3" spans="1:13" ht="21" customHeight="1" x14ac:dyDescent="0.4">
      <c r="J3" s="52" t="s">
        <v>29</v>
      </c>
      <c r="K3" s="78" t="s">
        <v>8</v>
      </c>
    </row>
    <row r="4" spans="1:13" s="18" customFormat="1" ht="52.5" customHeight="1" x14ac:dyDescent="0.4">
      <c r="B4" s="82" t="s">
        <v>31</v>
      </c>
      <c r="C4" s="83"/>
      <c r="D4" s="83"/>
      <c r="E4" s="83"/>
      <c r="F4" s="83"/>
      <c r="G4" s="83"/>
      <c r="H4" s="43"/>
      <c r="J4" s="52" t="s">
        <v>18</v>
      </c>
      <c r="K4"/>
      <c r="L4" s="43"/>
    </row>
    <row r="5" spans="1:13" s="18" customFormat="1" ht="18.75" hidden="1" customHeight="1" x14ac:dyDescent="0.4">
      <c r="B5" s="83"/>
      <c r="C5" s="83"/>
      <c r="D5" s="83"/>
      <c r="E5" s="83"/>
      <c r="F5" s="83"/>
      <c r="G5" s="83"/>
      <c r="H5" s="43"/>
      <c r="J5" s="67" t="s">
        <v>19</v>
      </c>
      <c r="K5" s="1"/>
      <c r="L5" s="43"/>
    </row>
    <row r="6" spans="1:13" ht="23.25" customHeight="1" x14ac:dyDescent="0.4">
      <c r="D6" s="76" t="str">
        <f>IFERROR(IF(($D$8)*10000/$I$6=INT(($D$8)*10000/$I$6), "", "貸付額単位確認必要"),"")</f>
        <v/>
      </c>
      <c r="E6" s="77" t="str">
        <f>IF($E$8&gt;$F$8,"上限回数を超えています","")</f>
        <v/>
      </c>
      <c r="I6" s="39" t="str">
        <f>IF(AND($B$8="住宅貸付",$D$8*10000&lt;1000000),50000,IF(AND($B$8="住宅貸付",$D$8*10000&gt;=1000000),100000,""))</f>
        <v/>
      </c>
      <c r="J6" s="52" t="s">
        <v>25</v>
      </c>
      <c r="K6" s="1"/>
    </row>
    <row r="7" spans="1:13" s="19" customFormat="1" ht="35.25" customHeight="1" x14ac:dyDescent="0.2">
      <c r="B7" s="62" t="s">
        <v>11</v>
      </c>
      <c r="C7" s="62" t="s">
        <v>10</v>
      </c>
      <c r="D7" s="63" t="s">
        <v>22</v>
      </c>
      <c r="E7" s="63" t="s">
        <v>17</v>
      </c>
      <c r="F7" s="61" t="s">
        <v>20</v>
      </c>
      <c r="G7" s="16" t="s">
        <v>0</v>
      </c>
      <c r="H7" s="72" t="s">
        <v>26</v>
      </c>
      <c r="I7" s="73" t="s">
        <v>27</v>
      </c>
      <c r="J7" s="70" t="s">
        <v>12</v>
      </c>
      <c r="K7" s="51" t="s">
        <v>9</v>
      </c>
      <c r="L7" s="21" t="s">
        <v>21</v>
      </c>
      <c r="M7" s="20" t="s">
        <v>5</v>
      </c>
    </row>
    <row r="8" spans="1:13" s="19" customFormat="1" ht="43.5" customHeight="1" x14ac:dyDescent="0.15">
      <c r="B8" s="64" t="s">
        <v>6</v>
      </c>
      <c r="C8" s="64" t="s">
        <v>7</v>
      </c>
      <c r="D8" s="65">
        <v>50</v>
      </c>
      <c r="E8" s="66">
        <v>60</v>
      </c>
      <c r="F8" s="60">
        <f>DMAX($J$7:$M$88,$M$7,$J$90:$L$91)</f>
        <v>70</v>
      </c>
      <c r="G8" s="23">
        <f>IF(B8="災害貸付",H8,I8)</f>
        <v>1.0499999999999999E-3</v>
      </c>
      <c r="H8" s="75">
        <v>7.7499999999999997E-4</v>
      </c>
      <c r="I8" s="74">
        <v>1.0499999999999999E-3</v>
      </c>
      <c r="J8" s="71" t="s">
        <v>6</v>
      </c>
      <c r="K8" s="13" t="s">
        <v>7</v>
      </c>
      <c r="L8" s="14">
        <v>10000</v>
      </c>
      <c r="M8" s="13">
        <v>25</v>
      </c>
    </row>
    <row r="9" spans="1:13" ht="41.25" customHeight="1" x14ac:dyDescent="0.15">
      <c r="A9" s="3"/>
      <c r="B9" s="4"/>
      <c r="C9" s="4"/>
      <c r="D9" s="79" t="str">
        <f>IF(AND($B$8="住宅貸付",$D$8*10000&lt;1000000),"住宅貸付額100万円未満は５万円単位です。",IF(AND($B$8="住宅貸付",$D$8*10000&gt;=1000000),"住宅貸付額100万円以上は10万円単位です。",""))</f>
        <v/>
      </c>
      <c r="G9" s="69"/>
      <c r="J9" s="71" t="s">
        <v>34</v>
      </c>
      <c r="K9" s="13" t="s">
        <v>35</v>
      </c>
      <c r="L9" s="14">
        <v>150000</v>
      </c>
      <c r="M9" s="13">
        <v>40</v>
      </c>
    </row>
    <row r="10" spans="1:13" s="30" customFormat="1" ht="9.75" customHeight="1" x14ac:dyDescent="0.15">
      <c r="A10" s="40"/>
      <c r="G10" s="28"/>
      <c r="J10" s="71" t="s">
        <v>32</v>
      </c>
      <c r="K10" s="13" t="s">
        <v>33</v>
      </c>
      <c r="L10" s="14">
        <v>300000</v>
      </c>
      <c r="M10" s="13">
        <v>60</v>
      </c>
    </row>
    <row r="11" spans="1:13" s="30" customFormat="1" ht="41.25" customHeight="1" x14ac:dyDescent="0.15">
      <c r="B11" s="25"/>
      <c r="C11" s="27" t="s">
        <v>24</v>
      </c>
      <c r="D11" s="59" t="s">
        <v>3</v>
      </c>
      <c r="G11" s="24"/>
      <c r="H11" s="29"/>
      <c r="I11" s="59" t="s">
        <v>16</v>
      </c>
      <c r="J11" s="13" t="s">
        <v>6</v>
      </c>
      <c r="K11" s="13" t="s">
        <v>7</v>
      </c>
      <c r="L11" s="14">
        <v>500000</v>
      </c>
      <c r="M11" s="13">
        <v>70</v>
      </c>
    </row>
    <row r="12" spans="1:13" s="30" customFormat="1" ht="36" customHeight="1" x14ac:dyDescent="0.15">
      <c r="A12" s="40">
        <f>IF(C8="毎月均等",$D$8*10000,ROUNDUP($D$8*10000*2/3,-4))</f>
        <v>500000</v>
      </c>
      <c r="B12" s="53" t="s">
        <v>1</v>
      </c>
      <c r="C12" s="54">
        <f>A12/10000</f>
        <v>50</v>
      </c>
      <c r="D12" s="56">
        <f>IF(ISERROR(-PMT($G$8,$I$12,$A$12)),"",(-PMT($G$8,$I$12,$A$12)))</f>
        <v>8602.9621900689544</v>
      </c>
      <c r="F12" s="33"/>
      <c r="G12" s="24"/>
      <c r="H12" s="29"/>
      <c r="I12" s="55">
        <f>E8</f>
        <v>60</v>
      </c>
      <c r="J12" s="31" t="s">
        <v>6</v>
      </c>
      <c r="K12" s="31" t="s">
        <v>7</v>
      </c>
      <c r="L12" s="32">
        <v>1000000</v>
      </c>
      <c r="M12" s="31">
        <v>110</v>
      </c>
    </row>
    <row r="13" spans="1:13" s="30" customFormat="1" ht="19.5" customHeight="1" x14ac:dyDescent="0.15">
      <c r="A13" s="40"/>
      <c r="B13" s="35"/>
      <c r="C13" s="36"/>
      <c r="D13" s="37"/>
      <c r="F13" s="38"/>
      <c r="G13" s="39"/>
      <c r="H13" s="29"/>
      <c r="I13" s="27"/>
      <c r="J13" s="31" t="s">
        <v>6</v>
      </c>
      <c r="K13" s="31" t="s">
        <v>7</v>
      </c>
      <c r="L13" s="32">
        <v>1600000</v>
      </c>
      <c r="M13" s="31">
        <v>120</v>
      </c>
    </row>
    <row r="14" spans="1:13" s="30" customFormat="1" ht="45" customHeight="1" x14ac:dyDescent="0.15">
      <c r="A14" s="42"/>
      <c r="B14" s="26"/>
      <c r="C14" s="27" t="s">
        <v>24</v>
      </c>
      <c r="D14" s="59" t="s">
        <v>4</v>
      </c>
      <c r="F14" s="33"/>
      <c r="G14" s="24"/>
      <c r="H14" s="29"/>
      <c r="I14" s="59" t="s">
        <v>16</v>
      </c>
      <c r="J14" s="31" t="s">
        <v>6</v>
      </c>
      <c r="K14" s="31" t="s">
        <v>7</v>
      </c>
      <c r="L14" s="32">
        <v>2000000</v>
      </c>
      <c r="M14" s="31">
        <v>120</v>
      </c>
    </row>
    <row r="15" spans="1:13" s="30" customFormat="1" ht="39" customHeight="1" x14ac:dyDescent="0.15">
      <c r="A15" s="24">
        <f>IF(C8="毎月均等",0,D8*10000-A12)</f>
        <v>0</v>
      </c>
      <c r="B15" s="53" t="s">
        <v>2</v>
      </c>
      <c r="C15" s="57">
        <f>A15/10000</f>
        <v>0</v>
      </c>
      <c r="D15" s="56">
        <f>IFERROR(IF($C$8="毎月均等",0,-PMT($G$8*6,$I$15,$A$15)),"")</f>
        <v>0</v>
      </c>
      <c r="E15" s="80" t="s">
        <v>30</v>
      </c>
      <c r="F15" s="81"/>
      <c r="G15" s="41"/>
      <c r="H15" s="29"/>
      <c r="I15" s="58">
        <f>IF(C8="毎月均等",0,I12/6)</f>
        <v>0</v>
      </c>
      <c r="J15" s="31" t="s">
        <v>6</v>
      </c>
      <c r="K15" s="31" t="s">
        <v>8</v>
      </c>
      <c r="L15" s="32">
        <v>10000</v>
      </c>
      <c r="M15" s="31">
        <v>12</v>
      </c>
    </row>
    <row r="16" spans="1:13" s="30" customFormat="1" ht="36.75" customHeight="1" x14ac:dyDescent="0.15">
      <c r="E16" s="81"/>
      <c r="F16" s="81"/>
      <c r="G16" s="24"/>
      <c r="H16" s="29"/>
      <c r="I16" s="34"/>
      <c r="J16" s="31" t="s">
        <v>6</v>
      </c>
      <c r="K16" s="31" t="s">
        <v>8</v>
      </c>
      <c r="L16" s="32">
        <v>150000</v>
      </c>
      <c r="M16" s="31">
        <v>30</v>
      </c>
    </row>
    <row r="17" spans="1:13" ht="31.5" customHeight="1" x14ac:dyDescent="0.15">
      <c r="B17" s="30"/>
      <c r="C17" s="30"/>
      <c r="J17" s="31" t="s">
        <v>6</v>
      </c>
      <c r="K17" s="31" t="s">
        <v>8</v>
      </c>
      <c r="L17" s="32">
        <v>300000</v>
      </c>
      <c r="M17" s="31">
        <v>36</v>
      </c>
    </row>
    <row r="18" spans="1:13" ht="25.5" x14ac:dyDescent="0.15">
      <c r="A18" s="5"/>
      <c r="B18" s="8"/>
      <c r="F18" s="8"/>
      <c r="G18" s="6"/>
      <c r="H18" s="10"/>
      <c r="J18" s="31" t="s">
        <v>6</v>
      </c>
      <c r="K18" s="31" t="s">
        <v>8</v>
      </c>
      <c r="L18" s="32">
        <v>500000</v>
      </c>
      <c r="M18" s="31">
        <v>48</v>
      </c>
    </row>
    <row r="19" spans="1:13" ht="33.75" customHeight="1" x14ac:dyDescent="0.15">
      <c r="A19" s="5"/>
      <c r="B19" s="5"/>
      <c r="J19" s="13" t="s">
        <v>6</v>
      </c>
      <c r="K19" s="13" t="s">
        <v>8</v>
      </c>
      <c r="L19" s="14">
        <v>1000000</v>
      </c>
      <c r="M19" s="13">
        <v>72</v>
      </c>
    </row>
    <row r="20" spans="1:13" ht="33.75" customHeight="1" x14ac:dyDescent="0.15">
      <c r="A20" s="5"/>
      <c r="B20" s="5"/>
      <c r="J20" s="13" t="s">
        <v>6</v>
      </c>
      <c r="K20" s="13" t="s">
        <v>8</v>
      </c>
      <c r="L20" s="14">
        <v>2000000</v>
      </c>
      <c r="M20" s="13">
        <v>72</v>
      </c>
    </row>
    <row r="21" spans="1:13" ht="25.5" x14ac:dyDescent="0.15">
      <c r="A21" s="5"/>
      <c r="B21" s="5"/>
      <c r="J21" s="13" t="s">
        <v>14</v>
      </c>
      <c r="K21" s="13" t="s">
        <v>7</v>
      </c>
      <c r="L21" s="14">
        <v>50000</v>
      </c>
      <c r="M21" s="13">
        <v>200</v>
      </c>
    </row>
    <row r="22" spans="1:13" x14ac:dyDescent="0.15">
      <c r="J22" s="13" t="s">
        <v>14</v>
      </c>
      <c r="K22" s="13" t="s">
        <v>7</v>
      </c>
      <c r="L22" s="14">
        <v>1000000</v>
      </c>
      <c r="M22" s="13">
        <v>200</v>
      </c>
    </row>
    <row r="23" spans="1:13" x14ac:dyDescent="0.15">
      <c r="J23" s="13" t="s">
        <v>14</v>
      </c>
      <c r="K23" s="13" t="s">
        <v>7</v>
      </c>
      <c r="L23" s="14">
        <v>1500000</v>
      </c>
      <c r="M23" s="13">
        <v>250</v>
      </c>
    </row>
    <row r="24" spans="1:13" x14ac:dyDescent="0.15">
      <c r="J24" s="13" t="s">
        <v>14</v>
      </c>
      <c r="K24" s="13" t="s">
        <v>7</v>
      </c>
      <c r="L24" s="14">
        <v>3000000</v>
      </c>
      <c r="M24" s="13">
        <v>264</v>
      </c>
    </row>
    <row r="25" spans="1:13" x14ac:dyDescent="0.15">
      <c r="J25" s="13" t="s">
        <v>14</v>
      </c>
      <c r="K25" s="13" t="s">
        <v>7</v>
      </c>
      <c r="L25" s="14">
        <v>3500000</v>
      </c>
      <c r="M25" s="13">
        <v>300</v>
      </c>
    </row>
    <row r="26" spans="1:13" x14ac:dyDescent="0.15">
      <c r="J26" s="13" t="s">
        <v>14</v>
      </c>
      <c r="K26" s="13" t="s">
        <v>7</v>
      </c>
      <c r="L26" s="14">
        <v>10000000</v>
      </c>
      <c r="M26" s="13">
        <v>360</v>
      </c>
    </row>
    <row r="27" spans="1:13" x14ac:dyDescent="0.15">
      <c r="J27" s="13" t="s">
        <v>14</v>
      </c>
      <c r="K27" s="13" t="s">
        <v>7</v>
      </c>
      <c r="L27" s="14">
        <v>18000000</v>
      </c>
      <c r="M27" s="13">
        <v>360</v>
      </c>
    </row>
    <row r="28" spans="1:13" ht="25.5" x14ac:dyDescent="0.15">
      <c r="C28" s="9"/>
      <c r="D28" s="9"/>
      <c r="E28" s="9"/>
      <c r="F28" s="12"/>
      <c r="G28" s="7"/>
      <c r="H28" s="9"/>
      <c r="J28" s="13" t="s">
        <v>14</v>
      </c>
      <c r="K28" s="13" t="s">
        <v>8</v>
      </c>
      <c r="L28" s="14">
        <v>100000</v>
      </c>
      <c r="M28" s="13">
        <v>108</v>
      </c>
    </row>
    <row r="29" spans="1:13" ht="25.5" x14ac:dyDescent="0.15">
      <c r="C29" s="8"/>
      <c r="D29" s="11"/>
      <c r="E29" s="5"/>
      <c r="F29" s="8"/>
      <c r="G29" s="17"/>
      <c r="H29" s="10"/>
      <c r="J29" s="13" t="s">
        <v>14</v>
      </c>
      <c r="K29" s="13" t="s">
        <v>8</v>
      </c>
      <c r="L29" s="14">
        <v>1000000</v>
      </c>
      <c r="M29" s="13">
        <v>108</v>
      </c>
    </row>
    <row r="30" spans="1:13" x14ac:dyDescent="0.15">
      <c r="J30" s="13" t="s">
        <v>14</v>
      </c>
      <c r="K30" s="13" t="s">
        <v>8</v>
      </c>
      <c r="L30" s="14">
        <v>1500000</v>
      </c>
      <c r="M30" s="13">
        <v>132</v>
      </c>
    </row>
    <row r="31" spans="1:13" x14ac:dyDescent="0.15">
      <c r="J31" s="13" t="s">
        <v>14</v>
      </c>
      <c r="K31" s="13" t="s">
        <v>8</v>
      </c>
      <c r="L31" s="14">
        <v>3000000</v>
      </c>
      <c r="M31" s="13">
        <v>138</v>
      </c>
    </row>
    <row r="32" spans="1:13" x14ac:dyDescent="0.15">
      <c r="J32" s="13" t="s">
        <v>14</v>
      </c>
      <c r="K32" s="13" t="s">
        <v>8</v>
      </c>
      <c r="L32" s="14">
        <v>3500000</v>
      </c>
      <c r="M32" s="13">
        <v>150</v>
      </c>
    </row>
    <row r="33" spans="10:13" x14ac:dyDescent="0.15">
      <c r="J33" s="13" t="s">
        <v>14</v>
      </c>
      <c r="K33" s="13" t="s">
        <v>8</v>
      </c>
      <c r="L33" s="14">
        <v>10000000</v>
      </c>
      <c r="M33" s="13">
        <v>180</v>
      </c>
    </row>
    <row r="34" spans="10:13" x14ac:dyDescent="0.15">
      <c r="J34" s="13" t="s">
        <v>14</v>
      </c>
      <c r="K34" s="13" t="s">
        <v>8</v>
      </c>
      <c r="L34" s="14">
        <v>18000000</v>
      </c>
      <c r="M34" s="13">
        <v>180</v>
      </c>
    </row>
    <row r="35" spans="10:13" ht="27" x14ac:dyDescent="0.15">
      <c r="J35" s="13" t="s">
        <v>28</v>
      </c>
      <c r="K35" s="13" t="s">
        <v>7</v>
      </c>
      <c r="L35" s="14">
        <v>10000</v>
      </c>
      <c r="M35" s="13">
        <v>25</v>
      </c>
    </row>
    <row r="36" spans="10:13" ht="27" x14ac:dyDescent="0.15">
      <c r="J36" s="13" t="s">
        <v>28</v>
      </c>
      <c r="K36" s="13" t="s">
        <v>7</v>
      </c>
      <c r="L36" s="14">
        <v>150000</v>
      </c>
      <c r="M36" s="13">
        <v>40</v>
      </c>
    </row>
    <row r="37" spans="10:13" ht="27" x14ac:dyDescent="0.15">
      <c r="J37" s="13" t="s">
        <v>28</v>
      </c>
      <c r="K37" s="13" t="s">
        <v>7</v>
      </c>
      <c r="L37" s="14">
        <v>300000</v>
      </c>
      <c r="M37" s="13">
        <v>60</v>
      </c>
    </row>
    <row r="38" spans="10:13" ht="27" x14ac:dyDescent="0.15">
      <c r="J38" s="13" t="s">
        <v>28</v>
      </c>
      <c r="K38" s="13" t="s">
        <v>7</v>
      </c>
      <c r="L38" s="14">
        <v>500000</v>
      </c>
      <c r="M38" s="13">
        <v>70</v>
      </c>
    </row>
    <row r="39" spans="10:13" ht="27" x14ac:dyDescent="0.15">
      <c r="J39" s="13" t="s">
        <v>28</v>
      </c>
      <c r="K39" s="13" t="s">
        <v>7</v>
      </c>
      <c r="L39" s="14">
        <v>1000000</v>
      </c>
      <c r="M39" s="13">
        <v>110</v>
      </c>
    </row>
    <row r="40" spans="10:13" ht="27" x14ac:dyDescent="0.15">
      <c r="J40" s="13" t="s">
        <v>28</v>
      </c>
      <c r="K40" s="13" t="s">
        <v>7</v>
      </c>
      <c r="L40" s="14">
        <v>1600000</v>
      </c>
      <c r="M40" s="13">
        <v>120</v>
      </c>
    </row>
    <row r="41" spans="10:13" ht="27" x14ac:dyDescent="0.15">
      <c r="J41" s="13" t="s">
        <v>28</v>
      </c>
      <c r="K41" s="13" t="s">
        <v>7</v>
      </c>
      <c r="L41" s="14">
        <v>2000000</v>
      </c>
      <c r="M41" s="13">
        <v>120</v>
      </c>
    </row>
    <row r="42" spans="10:13" ht="27" x14ac:dyDescent="0.15">
      <c r="J42" s="13" t="s">
        <v>28</v>
      </c>
      <c r="K42" s="13" t="s">
        <v>8</v>
      </c>
      <c r="L42" s="14">
        <v>10000</v>
      </c>
      <c r="M42" s="13">
        <v>12</v>
      </c>
    </row>
    <row r="43" spans="10:13" ht="27" x14ac:dyDescent="0.15">
      <c r="J43" s="13" t="s">
        <v>28</v>
      </c>
      <c r="K43" s="13" t="s">
        <v>8</v>
      </c>
      <c r="L43" s="14">
        <v>150000</v>
      </c>
      <c r="M43" s="13">
        <v>30</v>
      </c>
    </row>
    <row r="44" spans="10:13" ht="27" x14ac:dyDescent="0.15">
      <c r="J44" s="13" t="s">
        <v>28</v>
      </c>
      <c r="K44" s="13" t="s">
        <v>8</v>
      </c>
      <c r="L44" s="14">
        <v>300000</v>
      </c>
      <c r="M44" s="13">
        <v>36</v>
      </c>
    </row>
    <row r="45" spans="10:13" ht="27" x14ac:dyDescent="0.15">
      <c r="J45" s="13" t="s">
        <v>28</v>
      </c>
      <c r="K45" s="13" t="s">
        <v>8</v>
      </c>
      <c r="L45" s="14">
        <v>500000</v>
      </c>
      <c r="M45" s="13">
        <v>48</v>
      </c>
    </row>
    <row r="46" spans="10:13" ht="27" x14ac:dyDescent="0.15">
      <c r="J46" s="13" t="s">
        <v>28</v>
      </c>
      <c r="K46" s="13" t="s">
        <v>8</v>
      </c>
      <c r="L46" s="14">
        <v>1000000</v>
      </c>
      <c r="M46" s="13">
        <v>72</v>
      </c>
    </row>
    <row r="47" spans="10:13" ht="27" x14ac:dyDescent="0.15">
      <c r="J47" s="13" t="s">
        <v>28</v>
      </c>
      <c r="K47" s="13" t="s">
        <v>8</v>
      </c>
      <c r="L47" s="14">
        <v>2000000</v>
      </c>
      <c r="M47" s="13">
        <v>72</v>
      </c>
    </row>
    <row r="48" spans="10:13" x14ac:dyDescent="0.15">
      <c r="J48" s="13" t="s">
        <v>15</v>
      </c>
      <c r="K48" s="13" t="s">
        <v>7</v>
      </c>
      <c r="L48" s="14">
        <v>10000</v>
      </c>
      <c r="M48" s="13">
        <v>25</v>
      </c>
    </row>
    <row r="49" spans="10:13" x14ac:dyDescent="0.15">
      <c r="J49" s="13" t="s">
        <v>15</v>
      </c>
      <c r="K49" s="13" t="s">
        <v>7</v>
      </c>
      <c r="L49" s="14">
        <v>150000</v>
      </c>
      <c r="M49" s="13">
        <v>30</v>
      </c>
    </row>
    <row r="50" spans="10:13" x14ac:dyDescent="0.15">
      <c r="J50" s="13" t="s">
        <v>15</v>
      </c>
      <c r="K50" s="13" t="s">
        <v>7</v>
      </c>
      <c r="L50" s="14">
        <v>300000</v>
      </c>
      <c r="M50" s="13">
        <v>40</v>
      </c>
    </row>
    <row r="51" spans="10:13" x14ac:dyDescent="0.15">
      <c r="J51" s="13" t="s">
        <v>15</v>
      </c>
      <c r="K51" s="13" t="s">
        <v>7</v>
      </c>
      <c r="L51" s="14">
        <v>600000</v>
      </c>
      <c r="M51" s="13">
        <v>50</v>
      </c>
    </row>
    <row r="52" spans="10:13" x14ac:dyDescent="0.15">
      <c r="J52" s="13" t="s">
        <v>15</v>
      </c>
      <c r="K52" s="13" t="s">
        <v>7</v>
      </c>
      <c r="L52" s="14">
        <v>900000</v>
      </c>
      <c r="M52" s="13">
        <v>60</v>
      </c>
    </row>
    <row r="53" spans="10:13" x14ac:dyDescent="0.15">
      <c r="J53" s="13" t="s">
        <v>15</v>
      </c>
      <c r="K53" s="13" t="s">
        <v>7</v>
      </c>
      <c r="L53" s="14">
        <v>1000000</v>
      </c>
      <c r="M53" s="13">
        <v>72</v>
      </c>
    </row>
    <row r="54" spans="10:13" x14ac:dyDescent="0.15">
      <c r="J54" s="13" t="s">
        <v>15</v>
      </c>
      <c r="K54" s="13" t="s">
        <v>7</v>
      </c>
      <c r="L54" s="14">
        <v>3000000</v>
      </c>
      <c r="M54" s="13">
        <v>84</v>
      </c>
    </row>
    <row r="55" spans="10:13" x14ac:dyDescent="0.15">
      <c r="J55" s="13" t="s">
        <v>15</v>
      </c>
      <c r="K55" s="13" t="s">
        <v>7</v>
      </c>
      <c r="L55" s="14">
        <v>3200000</v>
      </c>
      <c r="M55" s="13">
        <v>90</v>
      </c>
    </row>
    <row r="56" spans="10:13" x14ac:dyDescent="0.15">
      <c r="J56" s="13" t="s">
        <v>15</v>
      </c>
      <c r="K56" s="13" t="s">
        <v>7</v>
      </c>
      <c r="L56" s="14">
        <v>3400000</v>
      </c>
      <c r="M56" s="13">
        <v>100</v>
      </c>
    </row>
    <row r="57" spans="10:13" x14ac:dyDescent="0.15">
      <c r="J57" s="13" t="s">
        <v>15</v>
      </c>
      <c r="K57" s="13" t="s">
        <v>7</v>
      </c>
      <c r="L57" s="14">
        <v>4000000</v>
      </c>
      <c r="M57" s="13">
        <v>110</v>
      </c>
    </row>
    <row r="58" spans="10:13" x14ac:dyDescent="0.15">
      <c r="J58" s="13" t="s">
        <v>15</v>
      </c>
      <c r="K58" s="13" t="s">
        <v>7</v>
      </c>
      <c r="L58" s="14">
        <v>4200000</v>
      </c>
      <c r="M58" s="13">
        <v>120</v>
      </c>
    </row>
    <row r="59" spans="10:13" x14ac:dyDescent="0.15">
      <c r="J59" s="13" t="s">
        <v>15</v>
      </c>
      <c r="K59" s="13" t="s">
        <v>7</v>
      </c>
      <c r="L59" s="14">
        <v>4400000</v>
      </c>
      <c r="M59" s="13">
        <v>130</v>
      </c>
    </row>
    <row r="60" spans="10:13" x14ac:dyDescent="0.15">
      <c r="J60" s="13" t="s">
        <v>15</v>
      </c>
      <c r="K60" s="13" t="s">
        <v>7</v>
      </c>
      <c r="L60" s="14">
        <v>4600000</v>
      </c>
      <c r="M60" s="13">
        <v>140</v>
      </c>
    </row>
    <row r="61" spans="10:13" x14ac:dyDescent="0.15">
      <c r="J61" s="13" t="s">
        <v>15</v>
      </c>
      <c r="K61" s="13" t="s">
        <v>7</v>
      </c>
      <c r="L61" s="14">
        <v>4800000</v>
      </c>
      <c r="M61" s="13">
        <v>150</v>
      </c>
    </row>
    <row r="62" spans="10:13" x14ac:dyDescent="0.15">
      <c r="J62" s="13" t="s">
        <v>15</v>
      </c>
      <c r="K62" s="13" t="s">
        <v>7</v>
      </c>
      <c r="L62" s="14">
        <v>7200000</v>
      </c>
      <c r="M62" s="13">
        <v>150</v>
      </c>
    </row>
    <row r="63" spans="10:13" x14ac:dyDescent="0.15">
      <c r="J63" s="13" t="s">
        <v>15</v>
      </c>
      <c r="K63" s="13" t="s">
        <v>7</v>
      </c>
      <c r="L63" s="14">
        <v>10800000</v>
      </c>
      <c r="M63" s="13">
        <v>150</v>
      </c>
    </row>
    <row r="64" spans="10:13" x14ac:dyDescent="0.15">
      <c r="J64" s="13" t="s">
        <v>15</v>
      </c>
      <c r="K64" s="13" t="s">
        <v>8</v>
      </c>
      <c r="L64" s="14">
        <v>10000</v>
      </c>
      <c r="M64" s="13">
        <v>12</v>
      </c>
    </row>
    <row r="65" spans="10:13" x14ac:dyDescent="0.15">
      <c r="J65" s="13" t="s">
        <v>15</v>
      </c>
      <c r="K65" s="13" t="s">
        <v>8</v>
      </c>
      <c r="L65" s="14">
        <v>150000</v>
      </c>
      <c r="M65" s="13">
        <v>18</v>
      </c>
    </row>
    <row r="66" spans="10:13" x14ac:dyDescent="0.15">
      <c r="J66" s="13" t="s">
        <v>15</v>
      </c>
      <c r="K66" s="13" t="s">
        <v>8</v>
      </c>
      <c r="L66" s="14">
        <v>300000</v>
      </c>
      <c r="M66" s="13">
        <v>24</v>
      </c>
    </row>
    <row r="67" spans="10:13" x14ac:dyDescent="0.15">
      <c r="J67" s="13" t="s">
        <v>15</v>
      </c>
      <c r="K67" s="13" t="s">
        <v>8</v>
      </c>
      <c r="L67" s="14">
        <v>500000</v>
      </c>
      <c r="M67" s="13">
        <v>30</v>
      </c>
    </row>
    <row r="68" spans="10:13" x14ac:dyDescent="0.15">
      <c r="J68" s="13" t="s">
        <v>15</v>
      </c>
      <c r="K68" s="13" t="s">
        <v>8</v>
      </c>
      <c r="L68" s="14">
        <v>700000</v>
      </c>
      <c r="M68" s="13">
        <v>36</v>
      </c>
    </row>
    <row r="69" spans="10:13" x14ac:dyDescent="0.15">
      <c r="J69" s="13" t="s">
        <v>15</v>
      </c>
      <c r="K69" s="13" t="s">
        <v>8</v>
      </c>
      <c r="L69" s="14">
        <v>1000000</v>
      </c>
      <c r="M69" s="13">
        <v>48</v>
      </c>
    </row>
    <row r="70" spans="10:13" x14ac:dyDescent="0.15">
      <c r="J70" s="13" t="s">
        <v>15</v>
      </c>
      <c r="K70" s="13" t="s">
        <v>8</v>
      </c>
      <c r="L70" s="14">
        <v>1500000</v>
      </c>
      <c r="M70" s="13">
        <v>54</v>
      </c>
    </row>
    <row r="71" spans="10:13" x14ac:dyDescent="0.15">
      <c r="J71" s="13" t="s">
        <v>15</v>
      </c>
      <c r="K71" s="13" t="s">
        <v>8</v>
      </c>
      <c r="L71" s="14">
        <v>2000000</v>
      </c>
      <c r="M71" s="13">
        <v>60</v>
      </c>
    </row>
    <row r="72" spans="10:13" x14ac:dyDescent="0.15">
      <c r="J72" s="13" t="s">
        <v>15</v>
      </c>
      <c r="K72" s="13" t="s">
        <v>8</v>
      </c>
      <c r="L72" s="14">
        <v>2500000</v>
      </c>
      <c r="M72" s="13">
        <v>66</v>
      </c>
    </row>
    <row r="73" spans="10:13" x14ac:dyDescent="0.15">
      <c r="J73" s="13" t="s">
        <v>15</v>
      </c>
      <c r="K73" s="13" t="s">
        <v>8</v>
      </c>
      <c r="L73" s="14">
        <v>3000000</v>
      </c>
      <c r="M73" s="13">
        <v>72</v>
      </c>
    </row>
    <row r="74" spans="10:13" x14ac:dyDescent="0.15">
      <c r="J74" s="13" t="s">
        <v>15</v>
      </c>
      <c r="K74" s="13" t="s">
        <v>8</v>
      </c>
      <c r="L74" s="14">
        <v>4800000</v>
      </c>
      <c r="M74" s="13">
        <v>90</v>
      </c>
    </row>
    <row r="75" spans="10:13" x14ac:dyDescent="0.15">
      <c r="J75" s="13" t="s">
        <v>15</v>
      </c>
      <c r="K75" s="13" t="s">
        <v>8</v>
      </c>
      <c r="L75" s="14">
        <v>7200000</v>
      </c>
      <c r="M75" s="13">
        <v>90</v>
      </c>
    </row>
    <row r="76" spans="10:13" x14ac:dyDescent="0.15">
      <c r="J76" s="13" t="s">
        <v>15</v>
      </c>
      <c r="K76" s="13" t="s">
        <v>8</v>
      </c>
      <c r="L76" s="14">
        <v>10800000</v>
      </c>
      <c r="M76" s="13">
        <v>90</v>
      </c>
    </row>
    <row r="77" spans="10:13" x14ac:dyDescent="0.15">
      <c r="J77" s="68" t="s">
        <v>25</v>
      </c>
      <c r="K77" s="13" t="s">
        <v>7</v>
      </c>
      <c r="L77" s="14">
        <v>50000</v>
      </c>
      <c r="M77" s="68">
        <v>200</v>
      </c>
    </row>
    <row r="78" spans="10:13" x14ac:dyDescent="0.15">
      <c r="J78" s="68" t="s">
        <v>25</v>
      </c>
      <c r="K78" s="13" t="s">
        <v>7</v>
      </c>
      <c r="L78" s="14">
        <v>1500000</v>
      </c>
      <c r="M78" s="68">
        <v>250</v>
      </c>
    </row>
    <row r="79" spans="10:13" x14ac:dyDescent="0.15">
      <c r="J79" s="68" t="s">
        <v>25</v>
      </c>
      <c r="K79" s="13" t="s">
        <v>7</v>
      </c>
      <c r="L79" s="14">
        <v>3000000</v>
      </c>
      <c r="M79" s="68">
        <v>264</v>
      </c>
    </row>
    <row r="80" spans="10:13" x14ac:dyDescent="0.15">
      <c r="J80" s="68" t="s">
        <v>25</v>
      </c>
      <c r="K80" s="13" t="s">
        <v>7</v>
      </c>
      <c r="L80" s="14">
        <v>3500000</v>
      </c>
      <c r="M80" s="68">
        <v>300</v>
      </c>
    </row>
    <row r="81" spans="10:13" x14ac:dyDescent="0.15">
      <c r="J81" s="68" t="s">
        <v>25</v>
      </c>
      <c r="K81" s="13" t="s">
        <v>7</v>
      </c>
      <c r="L81" s="14">
        <v>10000000</v>
      </c>
      <c r="M81" s="68">
        <v>360</v>
      </c>
    </row>
    <row r="82" spans="10:13" x14ac:dyDescent="0.15">
      <c r="J82" s="68" t="s">
        <v>25</v>
      </c>
      <c r="K82" s="13" t="s">
        <v>7</v>
      </c>
      <c r="L82" s="14">
        <v>18000000</v>
      </c>
      <c r="M82" s="68">
        <v>360</v>
      </c>
    </row>
    <row r="83" spans="10:13" x14ac:dyDescent="0.15">
      <c r="J83" s="68" t="s">
        <v>25</v>
      </c>
      <c r="K83" s="13" t="s">
        <v>8</v>
      </c>
      <c r="L83" s="14">
        <v>50000</v>
      </c>
      <c r="M83" s="68">
        <v>108</v>
      </c>
    </row>
    <row r="84" spans="10:13" x14ac:dyDescent="0.15">
      <c r="J84" s="68" t="s">
        <v>25</v>
      </c>
      <c r="K84" s="13" t="s">
        <v>8</v>
      </c>
      <c r="L84" s="14">
        <v>1500000</v>
      </c>
      <c r="M84" s="68">
        <v>132</v>
      </c>
    </row>
    <row r="85" spans="10:13" x14ac:dyDescent="0.15">
      <c r="J85" s="68" t="s">
        <v>25</v>
      </c>
      <c r="K85" s="13" t="s">
        <v>8</v>
      </c>
      <c r="L85" s="14">
        <v>3000000</v>
      </c>
      <c r="M85" s="68">
        <v>138</v>
      </c>
    </row>
    <row r="86" spans="10:13" x14ac:dyDescent="0.15">
      <c r="J86" s="68" t="s">
        <v>25</v>
      </c>
      <c r="K86" s="13" t="s">
        <v>8</v>
      </c>
      <c r="L86" s="14">
        <v>3500000</v>
      </c>
      <c r="M86" s="68">
        <v>150</v>
      </c>
    </row>
    <row r="87" spans="10:13" x14ac:dyDescent="0.15">
      <c r="J87" s="68" t="s">
        <v>25</v>
      </c>
      <c r="K87" s="13" t="s">
        <v>8</v>
      </c>
      <c r="L87" s="14">
        <v>10000000</v>
      </c>
      <c r="M87" s="68">
        <v>180</v>
      </c>
    </row>
    <row r="88" spans="10:13" x14ac:dyDescent="0.15">
      <c r="J88" s="68" t="s">
        <v>25</v>
      </c>
      <c r="K88" s="13" t="s">
        <v>8</v>
      </c>
      <c r="L88" s="14">
        <v>18000000</v>
      </c>
      <c r="M88" s="68">
        <v>180</v>
      </c>
    </row>
    <row r="90" spans="10:13" ht="25.5" x14ac:dyDescent="0.4">
      <c r="J90" s="48" t="s">
        <v>11</v>
      </c>
      <c r="K90" s="48" t="s">
        <v>10</v>
      </c>
      <c r="L90" s="49" t="s">
        <v>13</v>
      </c>
    </row>
    <row r="91" spans="10:13" ht="25.5" x14ac:dyDescent="0.4">
      <c r="J91" s="22" t="str">
        <f>B8</f>
        <v>普通貸付</v>
      </c>
      <c r="K91" s="22" t="str">
        <f>C8</f>
        <v>毎月均等</v>
      </c>
      <c r="L91" s="50" t="str">
        <f>"&lt;="&amp;D8*10000</f>
        <v>&lt;=500000</v>
      </c>
    </row>
  </sheetData>
  <sheetProtection algorithmName="SHA-512" hashValue="vDSbWuT2hGxGRejcwoY5y0IKDPfAfTbEU7KXMZbHwXIHkkHG6zIXoZHiCkwNS2racipPrTWLCuyS/q/TDH8o3w==" saltValue="Z8XEeBusLgCip7y01f6KrA==" spinCount="100000" sheet="1" objects="1" scenarios="1" selectLockedCells="1"/>
  <mergeCells count="2">
    <mergeCell ref="E15:F16"/>
    <mergeCell ref="B4:G5"/>
  </mergeCells>
  <phoneticPr fontId="2"/>
  <dataValidations count="3">
    <dataValidation type="list" allowBlank="1" showInputMessage="1" showErrorMessage="1" sqref="J91" xr:uid="{EC238072-D252-4B79-A4D3-F3CEF62E94EB}">
      <formula1>$J$2:$J$5</formula1>
    </dataValidation>
    <dataValidation type="list" allowBlank="1" showInputMessage="1" showErrorMessage="1" sqref="C8 K91" xr:uid="{DFFAB712-4EAB-47F2-BDF2-EA545AB6A2BD}">
      <formula1>$K$2:$K$3</formula1>
    </dataValidation>
    <dataValidation type="list" allowBlank="1" showInputMessage="1" showErrorMessage="1" sqref="B8" xr:uid="{F2087413-68FA-4401-AF58-8B153F5B57E3}">
      <formula1>$J$2:$J$6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償還額試算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文章 浜渦</dc:creator>
  <cp:lastModifiedBy>公文 英輔</cp:lastModifiedBy>
  <dcterms:created xsi:type="dcterms:W3CDTF">2025-11-01T03:20:26Z</dcterms:created>
  <dcterms:modified xsi:type="dcterms:W3CDTF">2025-12-23T23:41:45Z</dcterms:modified>
</cp:coreProperties>
</file>